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Anni\Mama isst gesund\Lead Magnet\Kalorien u. Defizitrechner\"/>
    </mc:Choice>
  </mc:AlternateContent>
  <xr:revisionPtr revIDLastSave="0" documentId="13_ncr:1_{87381E74-9F9F-43BB-B7F7-C823ED033DBE}" xr6:coauthVersionLast="47" xr6:coauthVersionMax="47" xr10:uidLastSave="{00000000-0000-0000-0000-000000000000}"/>
  <bookViews>
    <workbookView xWindow="1980" yWindow="280" windowWidth="13790" windowHeight="7270" xr2:uid="{00000000-000D-0000-FFFF-FFFF00000000}"/>
  </bookViews>
  <sheets>
    <sheet name="Kalorienrechner" sheetId="1" r:id="rId1"/>
  </sheets>
  <definedNames>
    <definedName name="_xlnm.Print_Area" localSheetId="0">Kalorienrechner!$A$1:$L$39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2" i="1" l="1"/>
  <c r="C21" i="1"/>
  <c r="C18" i="1"/>
  <c r="C13" i="1"/>
  <c r="C23" i="1" l="1"/>
  <c r="C24" i="1" s="1"/>
  <c r="D35" i="1" l="1"/>
  <c r="C32" i="1"/>
</calcChain>
</file>

<file path=xl/sharedStrings.xml><?xml version="1.0" encoding="utf-8"?>
<sst xmlns="http://schemas.openxmlformats.org/spreadsheetml/2006/main" count="59" uniqueCount="52">
  <si>
    <t>Trage nur die gelb markierten Felder aus – alles andere berechnet sich automatisch.</t>
  </si>
  <si>
    <t>DEINE ANGABEN</t>
  </si>
  <si>
    <t>Beruf/Tätigkeit</t>
  </si>
  <si>
    <t>PAL</t>
  </si>
  <si>
    <t>Sportart</t>
  </si>
  <si>
    <t>MET</t>
  </si>
  <si>
    <t>Geschlecht</t>
  </si>
  <si>
    <t>weiblich</t>
  </si>
  <si>
    <t>Grad 1 (0,95): Schlafen</t>
  </si>
  <si>
    <t>Yoga</t>
  </si>
  <si>
    <t>Alter (Jahre)</t>
  </si>
  <si>
    <t>Grad 2 (1,2): Nur sitzen oder liegen</t>
  </si>
  <si>
    <t>Kraftsport</t>
  </si>
  <si>
    <t>Gewicht (kg)</t>
  </si>
  <si>
    <t>Grad 3 (1,4): Ausschließlich sitzende Tätigkeit mit wenig oder keiner körperlichen Aktivität in der Freizeit, z. B. Büroarbeit</t>
  </si>
  <si>
    <t>Laufen (zügiges Gehen)</t>
  </si>
  <si>
    <t>Größe (cm)</t>
  </si>
  <si>
    <t>Grad 4 (1,5): Ausschließlich sitzende Tätigkeit mit wenig oder keiner körperlichen Aktivität in der Freizeit, z. B. Büroarbeit</t>
  </si>
  <si>
    <t>Spazieren</t>
  </si>
  <si>
    <t>DEINE TAGESAKTIVITÄT (Stunden über 24h verteilen)</t>
  </si>
  <si>
    <t>Grad 5 (1,6): Sitzende Tätigkeit mit zeitweilig gehender oder stehender Tätigkeit, z. B. Studierende, Fließbandarbeiter, Laboranten, Kraftfahrer</t>
  </si>
  <si>
    <t>Joggen</t>
  </si>
  <si>
    <t>Schlaf (Std.)</t>
  </si>
  <si>
    <t>PAL fix: 0,95 (entspricht Grad 1)</t>
  </si>
  <si>
    <t>Grad 6 (1,7): Sitzende Tätigkeit mit zeitweilig gehender oder stehender Tätigkeit, z. B. Studierende, Fließbandarbeiter, Laboranten, Kraftfahrer</t>
  </si>
  <si>
    <t>Schwimmen</t>
  </si>
  <si>
    <t>Grad 7 (1,8): Überwiegend gehende oder stehende Tätigkeit, z. B. Verkäufer, Kellner, Handwerker, Mechaniker, Hausfrauen</t>
  </si>
  <si>
    <t>Radfahren</t>
  </si>
  <si>
    <t>Freizeitaktivität</t>
  </si>
  <si>
    <t>Grad 2 (1,4): Ausschließlich sitzende Tätigkeit wenig/keine körperliche Aktivität in der Freizeit</t>
  </si>
  <si>
    <t>Grad 8 (1,9): Überwiegend gehende oder stehende Tätigkeit, z. B. Verkäufer, Kellner, Handwerker, Mechaniker, Hausfrauen</t>
  </si>
  <si>
    <t>Quelle: Compendium of Physical Activities (Ainsworth et al.), gerundete Richtwerte</t>
  </si>
  <si>
    <t>Stunden-Summe (Soll: 24h)</t>
  </si>
  <si>
    <t>DEIN SPORT (optional, zusätzlich zur Alltagsaktivität)</t>
  </si>
  <si>
    <t>Grad 1 (1,2): Ausschließlich sitzende/liegende Lebensweise</t>
  </si>
  <si>
    <t>Einheiten pro Woche</t>
  </si>
  <si>
    <t>Grad 3 (1,6): Sitzende Tätigkeit, zusätzlicher Energieaufwand für zeitweilige gehende/stehende Tätigkeiten</t>
  </si>
  <si>
    <t>Zusatzkalorien/Tag (Ø)</t>
  </si>
  <si>
    <t>Grad 4 (1,9): Überwiegend gehende/stehende Tätigkeit</t>
  </si>
  <si>
    <t>Grad 5 (2,2): Körperlich anstrengend</t>
  </si>
  <si>
    <t>DEINE BERECHNUNG</t>
  </si>
  <si>
    <t>Grundumsatz (Harris-Benedict, revidiert)</t>
  </si>
  <si>
    <t>Aktivitätsfaktor (PAL, gewichtet)</t>
  </si>
  <si>
    <t>Gesamtumsatz ohne Sport (kcal)</t>
  </si>
  <si>
    <t>Gesamtumsatz inkl. Sport (kcal)</t>
  </si>
  <si>
    <t>So wählst du dein Defizit:
Ziehe maximal 500 kcal von deinem Gesamtumsatz inkl. Sport oben ab. Wichtig: Bleib dabei mindestens 150 kcal über deinem Grundumsatz, um gut satt zu werden – sonst fährt dein Stoffwechsel runter, und genau das sorgt dafür, dass sich trotz Disziplin nichts auf der Waage tut.
Trage deine persönliche Zahl unten ein – der Sicherheits-Check sagt dir sofort, ob sie passt.</t>
  </si>
  <si>
    <t>Dein gewähltes Defizit (kcal)</t>
  </si>
  <si>
    <t>Sicherheits-Check</t>
  </si>
  <si>
    <t>⚠ Zu niedrig = Defizit zu groß oder zu nah am Grundumsatz – erhöhe deine Kalorien   ·   ○ Normal = sicher, aber langsamerer Fortschritt   ·   ✓ Gut = optimaler Bereich (300–500 kcal Defizit)</t>
  </si>
  <si>
    <t>Deine Gesamttagesenergie mit Defizit (kcal/Tag)</t>
  </si>
  <si>
    <t>www.mama-isst-gesund.de  ·  @mamaisstgesund  ·  kontakt@mama-isst-gesund.de</t>
  </si>
  <si>
    <t>Dein persönlicher Energiebedarfsrechner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</si>
</sst>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\ &quot;h&quot;"/>
    <numFmt numFmtId="165" formatCode="0\ &quot;min&quot;"/>
    <numFmt numFmtId="166" formatCode="0\ &quot;kcal&quot;"/>
    <numFmt numFmtId="167" formatCode="0.000"/>
  </numFmts>
  <fonts count="19">
    <font>
      <sz val="11"/>
      <color theme="1"/>
      <name val="Calibri"/>
      <family val="2"/>
      <scheme val="minor"/>
    </font>
    <font>
      <b/>
      <sz val="20"/>
      <color rgb="FFFFFFFF"/>
      <name val="Playfair Display"/>
    </font>
    <font>
      <i/>
      <sz val="11"/>
      <color rgb="FF2D2D2D"/>
      <name val="Quicksand"/>
    </font>
    <font>
      <b/>
      <sz val="13"/>
      <color rgb="FFFFFFFF"/>
      <name val="Quicksand"/>
    </font>
    <font>
      <sz val="11"/>
      <color rgb="FF2D2D2D"/>
      <name val="Quicksand"/>
    </font>
    <font>
      <b/>
      <sz val="11"/>
      <color rgb="FF2D2D2D"/>
      <name val="Quicksand"/>
    </font>
    <font>
      <b/>
      <sz val="12"/>
      <color rgb="FFFFFFFF"/>
      <name val="Quicksand"/>
    </font>
    <font>
      <i/>
      <sz val="9"/>
      <color rgb="FF2D2D2D"/>
      <name val="Quicksand"/>
    </font>
    <font>
      <b/>
      <sz val="8"/>
      <color rgb="FF2D2D2D"/>
      <name val="Quicksand"/>
    </font>
    <font>
      <i/>
      <sz val="10"/>
      <color rgb="FF2D2D2D"/>
      <name val="Quicksand"/>
    </font>
    <font>
      <b/>
      <sz val="10"/>
      <color rgb="FF2D2D2D"/>
      <name val="Quicksand"/>
    </font>
    <font>
      <b/>
      <sz val="11"/>
      <color rgb="FFFFFFFF"/>
      <name val="Quicksand"/>
    </font>
    <font>
      <sz val="8"/>
      <color rgb="FF2D2D2D"/>
      <name val="Quicksand"/>
    </font>
    <font>
      <sz val="9"/>
      <color rgb="FF2D2D2D"/>
      <name val="Quicksand"/>
    </font>
    <font>
      <i/>
      <sz val="7"/>
      <color rgb="FF2D2D2D"/>
      <name val="Quicksand"/>
    </font>
    <font>
      <b/>
      <sz val="12"/>
      <color rgb="FF82354F"/>
      <name val="Quicksand"/>
    </font>
    <font>
      <b/>
      <sz val="13"/>
      <color rgb="FFFFFFFF"/>
      <name val="Playfair Display"/>
    </font>
    <font>
      <b/>
      <sz val="18"/>
      <color rgb="FFFFFFFF"/>
      <name val="Playfair Display"/>
    </font>
    <font>
      <sz val="9"/>
      <color rgb="FF82354F"/>
      <name val="Quicksand"/>
    </font>
  </fonts>
  <fills count="7">
    <fill>
      <patternFill patternType="none"/>
    </fill>
    <fill>
      <patternFill patternType="gray125"/>
    </fill>
    <fill>
      <patternFill patternType="solid">
        <fgColor rgb="FF82354F"/>
      </patternFill>
    </fill>
    <fill>
      <patternFill patternType="solid">
        <fgColor rgb="FFFEE6E3"/>
      </patternFill>
    </fill>
    <fill>
      <patternFill patternType="solid">
        <fgColor rgb="FFF134A7"/>
      </patternFill>
    </fill>
    <fill>
      <patternFill patternType="solid">
        <fgColor rgb="FFFFFF99"/>
      </patternFill>
    </fill>
    <fill>
      <patternFill patternType="solid">
        <fgColor rgb="FFFCB8B0"/>
      </patternFill>
    </fill>
  </fills>
  <borders count="2">
    <border>
      <left/>
      <right/>
      <top/>
      <bottom/>
      <diagonal/>
    </border>
    <border>
      <left style="thin">
        <color rgb="FFFCB8B0"/>
      </left>
      <right style="thin">
        <color rgb="FFFCB8B0"/>
      </right>
      <top style="thin">
        <color rgb="FFFCB8B0"/>
      </top>
      <bottom style="thin">
        <color rgb="FFFCB8B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1" fillId="2" borderId="0" xfId="0" applyFont="1" applyFill="1" applyAlignment="1">
      <alignment horizontal="center" vertical="center"/>
    </xf>
    <xf numFmtId="0" fontId="4" fillId="0" borderId="0" xfId="0" applyFont="1"/>
    <xf numFmtId="0" fontId="5" fillId="5" borderId="1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left" vertical="center" wrapText="1"/>
    </xf>
    <xf numFmtId="0" fontId="13" fillId="3" borderId="0" xfId="0" applyFont="1" applyFill="1" applyAlignment="1">
      <alignment horizontal="center" vertical="center"/>
    </xf>
    <xf numFmtId="0" fontId="13" fillId="3" borderId="0" xfId="0" applyFont="1" applyFill="1"/>
    <xf numFmtId="164" fontId="5" fillId="5" borderId="1" xfId="0" applyNumberFormat="1" applyFont="1" applyFill="1" applyBorder="1" applyAlignment="1">
      <alignment horizontal="center" vertical="center"/>
    </xf>
    <xf numFmtId="0" fontId="9" fillId="0" borderId="0" xfId="0" applyFont="1"/>
    <xf numFmtId="164" fontId="10" fillId="0" borderId="1" xfId="0" applyNumberFormat="1" applyFont="1" applyBorder="1" applyAlignment="1">
      <alignment horizontal="center" vertical="center"/>
    </xf>
    <xf numFmtId="165" fontId="5" fillId="5" borderId="1" xfId="0" applyNumberFormat="1" applyFont="1" applyFill="1" applyBorder="1" applyAlignment="1">
      <alignment horizontal="center" vertical="center"/>
    </xf>
    <xf numFmtId="1" fontId="5" fillId="5" borderId="1" xfId="0" applyNumberFormat="1" applyFont="1" applyFill="1" applyBorder="1" applyAlignment="1">
      <alignment horizontal="center" vertical="center"/>
    </xf>
    <xf numFmtId="166" fontId="4" fillId="3" borderId="1" xfId="0" applyNumberFormat="1" applyFont="1" applyFill="1" applyBorder="1" applyAlignment="1">
      <alignment horizontal="center" vertical="center"/>
    </xf>
    <xf numFmtId="167" fontId="4" fillId="3" borderId="1" xfId="0" applyNumberFormat="1" applyFont="1" applyFill="1" applyBorder="1" applyAlignment="1">
      <alignment horizontal="center" vertical="center"/>
    </xf>
    <xf numFmtId="0" fontId="15" fillId="0" borderId="0" xfId="0" applyFont="1"/>
    <xf numFmtId="166" fontId="15" fillId="6" borderId="1" xfId="0" applyNumberFormat="1" applyFont="1" applyFill="1" applyBorder="1" applyAlignment="1">
      <alignment horizontal="center" vertical="center"/>
    </xf>
    <xf numFmtId="0" fontId="5" fillId="0" borderId="0" xfId="0" applyFont="1"/>
    <xf numFmtId="166" fontId="5" fillId="5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0" fillId="0" borderId="0" xfId="0"/>
    <xf numFmtId="0" fontId="3" fillId="4" borderId="0" xfId="0" applyFont="1" applyFill="1" applyAlignment="1">
      <alignment horizontal="left" vertical="center"/>
    </xf>
    <xf numFmtId="0" fontId="2" fillId="3" borderId="0" xfId="0" applyFont="1" applyFill="1" applyAlignment="1">
      <alignment horizontal="center" vertical="center" wrapText="1"/>
    </xf>
    <xf numFmtId="0" fontId="8" fillId="5" borderId="1" xfId="0" applyFont="1" applyFill="1" applyBorder="1" applyAlignment="1">
      <alignment horizontal="left" vertical="top" wrapText="1"/>
    </xf>
    <xf numFmtId="0" fontId="6" fillId="4" borderId="0" xfId="0" applyFont="1" applyFill="1" applyAlignment="1">
      <alignment horizontal="left" vertical="center"/>
    </xf>
    <xf numFmtId="0" fontId="16" fillId="2" borderId="0" xfId="0" applyFont="1" applyFill="1" applyAlignment="1">
      <alignment horizontal="center" vertical="center" wrapText="1"/>
    </xf>
    <xf numFmtId="0" fontId="10" fillId="5" borderId="1" xfId="0" applyFont="1" applyFill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166" fontId="17" fillId="4" borderId="0" xfId="0" applyNumberFormat="1" applyFont="1" applyFill="1" applyAlignment="1">
      <alignment horizontal="center" vertical="center"/>
    </xf>
  </cellXfs>
  <cellStyles count="1">
    <cellStyle name="Standard" xfId="0" builtinId="0"/>
  </cellStyles>
  <dxfs count="5">
    <dxf>
      <fill>
        <patternFill patternType="solid">
          <fgColor rgb="FFFFC7CE"/>
        </patternFill>
      </fill>
    </dxf>
    <dxf>
      <fill>
        <patternFill patternType="solid">
          <fgColor rgb="FFFFF2CC"/>
        </patternFill>
      </fill>
    </dxf>
    <dxf>
      <fill>
        <patternFill patternType="solid">
          <fgColor rgb="FFC6EFCE"/>
        </patternFill>
      </fill>
    </dxf>
    <dxf>
      <fill>
        <patternFill patternType="solid">
          <fgColor rgb="FFFFC7CE"/>
        </patternFill>
      </fill>
    </dxf>
    <dxf>
      <fill>
        <patternFill patternType="solid">
          <fgColor rgb="FFC6EF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9"/>
  <sheetViews>
    <sheetView showGridLines="0" tabSelected="1" workbookViewId="0">
      <selection activeCell="B1" sqref="B1:I1"/>
    </sheetView>
  </sheetViews>
  <sheetFormatPr baseColWidth="10" defaultColWidth="8.7265625" defaultRowHeight="14.5"/>
  <cols>
    <col min="1" max="1" width="2" customWidth="1"/>
    <col min="2" max="2" width="42" customWidth="1"/>
    <col min="3" max="3" width="16" customWidth="1"/>
    <col min="4" max="6" width="8" customWidth="1"/>
    <col min="7" max="7" width="11" customWidth="1"/>
    <col min="8" max="8" width="55" customWidth="1"/>
    <col min="9" max="9" width="10" customWidth="1"/>
    <col min="10" max="10" width="3" customWidth="1"/>
    <col min="11" max="11" width="32" customWidth="1"/>
    <col min="12" max="12" width="10" customWidth="1"/>
  </cols>
  <sheetData>
    <row r="1" spans="2:12" ht="40" customHeight="1">
      <c r="B1" s="19" t="s">
        <v>51</v>
      </c>
      <c r="C1" s="20"/>
      <c r="D1" s="20"/>
      <c r="E1" s="20"/>
      <c r="F1" s="20"/>
      <c r="G1" s="20"/>
      <c r="H1" s="20"/>
      <c r="I1" s="20"/>
    </row>
    <row r="2" spans="2:12" ht="24" customHeight="1">
      <c r="B2" s="22" t="s">
        <v>0</v>
      </c>
      <c r="C2" s="20"/>
      <c r="D2" s="20"/>
      <c r="E2" s="20"/>
      <c r="F2" s="20"/>
      <c r="G2" s="20"/>
      <c r="H2" s="20"/>
      <c r="I2" s="20"/>
    </row>
    <row r="4" spans="2:12" ht="22" customHeight="1">
      <c r="B4" s="21" t="s">
        <v>1</v>
      </c>
      <c r="C4" s="20"/>
      <c r="H4" s="1" t="s">
        <v>2</v>
      </c>
      <c r="I4" s="1" t="s">
        <v>3</v>
      </c>
      <c r="K4" s="1" t="s">
        <v>4</v>
      </c>
      <c r="L4" s="1" t="s">
        <v>5</v>
      </c>
    </row>
    <row r="5" spans="2:12" ht="16" customHeight="1">
      <c r="B5" s="2" t="s">
        <v>6</v>
      </c>
      <c r="C5" s="3" t="s">
        <v>7</v>
      </c>
      <c r="H5" s="4" t="s">
        <v>8</v>
      </c>
      <c r="I5" s="5">
        <v>0.95</v>
      </c>
      <c r="K5" s="6" t="s">
        <v>9</v>
      </c>
      <c r="L5" s="5">
        <v>2.5</v>
      </c>
    </row>
    <row r="6" spans="2:12" ht="22" customHeight="1">
      <c r="B6" s="2" t="s">
        <v>10</v>
      </c>
      <c r="C6" s="3">
        <v>35</v>
      </c>
      <c r="H6" s="4" t="s">
        <v>11</v>
      </c>
      <c r="I6" s="5">
        <v>1.2</v>
      </c>
      <c r="K6" s="6" t="s">
        <v>12</v>
      </c>
      <c r="L6" s="5">
        <v>5</v>
      </c>
    </row>
    <row r="7" spans="2:12" ht="24" customHeight="1">
      <c r="B7" s="2" t="s">
        <v>13</v>
      </c>
      <c r="C7" s="3">
        <v>61</v>
      </c>
      <c r="H7" s="4" t="s">
        <v>14</v>
      </c>
      <c r="I7" s="5">
        <v>1.4</v>
      </c>
      <c r="K7" s="6" t="s">
        <v>15</v>
      </c>
      <c r="L7" s="5">
        <v>5</v>
      </c>
    </row>
    <row r="8" spans="2:12" ht="21" customHeight="1">
      <c r="B8" s="2" t="s">
        <v>16</v>
      </c>
      <c r="C8" s="3">
        <v>168</v>
      </c>
      <c r="H8" s="4" t="s">
        <v>17</v>
      </c>
      <c r="I8" s="5">
        <v>1.5</v>
      </c>
      <c r="K8" s="6" t="s">
        <v>18</v>
      </c>
      <c r="L8" s="5">
        <v>3</v>
      </c>
    </row>
    <row r="9" spans="2:12" ht="25" customHeight="1">
      <c r="B9" s="24" t="s">
        <v>19</v>
      </c>
      <c r="C9" s="20"/>
      <c r="D9" s="20"/>
      <c r="E9" s="20"/>
      <c r="F9" s="20"/>
      <c r="G9" s="20"/>
      <c r="H9" s="4" t="s">
        <v>20</v>
      </c>
      <c r="I9" s="5">
        <v>1.6</v>
      </c>
      <c r="K9" s="6" t="s">
        <v>21</v>
      </c>
      <c r="L9" s="5">
        <v>8</v>
      </c>
    </row>
    <row r="10" spans="2:12" ht="29.5" customHeight="1">
      <c r="B10" s="2" t="s">
        <v>22</v>
      </c>
      <c r="C10" s="7">
        <v>8</v>
      </c>
      <c r="D10" s="27" t="s">
        <v>23</v>
      </c>
      <c r="E10" s="20"/>
      <c r="F10" s="20"/>
      <c r="G10" s="20"/>
      <c r="H10" s="4" t="s">
        <v>24</v>
      </c>
      <c r="I10" s="5">
        <v>1.7</v>
      </c>
      <c r="K10" s="6" t="s">
        <v>25</v>
      </c>
      <c r="L10" s="5">
        <v>5.8</v>
      </c>
    </row>
    <row r="11" spans="2:12" ht="41.5" customHeight="1">
      <c r="B11" s="2" t="s">
        <v>2</v>
      </c>
      <c r="C11" s="23" t="s">
        <v>14</v>
      </c>
      <c r="D11" s="20"/>
      <c r="E11" s="20"/>
      <c r="F11" s="20"/>
      <c r="G11" s="7">
        <v>6</v>
      </c>
      <c r="H11" s="4" t="s">
        <v>26</v>
      </c>
      <c r="I11" s="5">
        <v>1.8</v>
      </c>
      <c r="K11" s="6" t="s">
        <v>27</v>
      </c>
      <c r="L11" s="5">
        <v>6</v>
      </c>
    </row>
    <row r="12" spans="2:12" ht="35.5" customHeight="1">
      <c r="B12" s="2" t="s">
        <v>28</v>
      </c>
      <c r="C12" s="23" t="s">
        <v>36</v>
      </c>
      <c r="D12" s="20"/>
      <c r="E12" s="20"/>
      <c r="F12" s="20"/>
      <c r="G12" s="7">
        <v>10</v>
      </c>
      <c r="H12" s="4" t="s">
        <v>30</v>
      </c>
      <c r="I12" s="5">
        <v>1.9</v>
      </c>
      <c r="K12" s="30" t="s">
        <v>31</v>
      </c>
      <c r="L12" s="20"/>
    </row>
    <row r="13" spans="2:12">
      <c r="B13" s="8" t="s">
        <v>32</v>
      </c>
      <c r="C13" s="9">
        <f>C10+G11+G12</f>
        <v>24</v>
      </c>
      <c r="K13" s="20"/>
      <c r="L13" s="20"/>
    </row>
    <row r="14" spans="2:12">
      <c r="H14" s="1" t="s">
        <v>28</v>
      </c>
      <c r="I14" s="1" t="s">
        <v>3</v>
      </c>
    </row>
    <row r="15" spans="2:12" ht="26" customHeight="1">
      <c r="B15" s="24" t="s">
        <v>33</v>
      </c>
      <c r="C15" s="20"/>
      <c r="D15" s="20"/>
      <c r="E15" s="20"/>
      <c r="F15" s="20"/>
      <c r="G15" s="20"/>
      <c r="H15" s="4" t="s">
        <v>34</v>
      </c>
      <c r="I15" s="5">
        <v>1.2</v>
      </c>
    </row>
    <row r="16" spans="2:12" ht="26" customHeight="1">
      <c r="B16" s="2" t="s">
        <v>4</v>
      </c>
      <c r="C16" s="26" t="s">
        <v>21</v>
      </c>
      <c r="D16" s="20"/>
      <c r="E16" s="20"/>
      <c r="F16" s="20"/>
      <c r="G16" s="10">
        <v>60</v>
      </c>
      <c r="H16" s="4" t="s">
        <v>29</v>
      </c>
      <c r="I16" s="5">
        <v>1.4</v>
      </c>
    </row>
    <row r="17" spans="2:9" ht="26" customHeight="1">
      <c r="B17" s="2" t="s">
        <v>35</v>
      </c>
      <c r="C17" s="11">
        <v>2</v>
      </c>
      <c r="H17" s="4" t="s">
        <v>36</v>
      </c>
      <c r="I17" s="5">
        <v>1.6</v>
      </c>
    </row>
    <row r="18" spans="2:9" ht="26" customHeight="1">
      <c r="B18" s="2" t="s">
        <v>37</v>
      </c>
      <c r="C18" s="12">
        <f>VLOOKUP(C16,$K$5:$L$11,2,FALSE())*$C$7*(G16/60)*C17/7</f>
        <v>139.42857142857142</v>
      </c>
      <c r="H18" s="4" t="s">
        <v>38</v>
      </c>
      <c r="I18" s="5">
        <v>1.9</v>
      </c>
    </row>
    <row r="19" spans="2:9" ht="26" customHeight="1">
      <c r="H19" s="4" t="s">
        <v>39</v>
      </c>
      <c r="I19" s="5">
        <v>2.2000000000000002</v>
      </c>
    </row>
    <row r="20" spans="2:9" ht="22" customHeight="1">
      <c r="B20" s="21" t="s">
        <v>40</v>
      </c>
      <c r="C20" s="20"/>
    </row>
    <row r="21" spans="2:9">
      <c r="B21" s="2" t="s">
        <v>41</v>
      </c>
      <c r="C21" s="12">
        <f>IF(C5="männlich",88.362+(13.397*C7)+(4.799*C8)-(5.677*C6),447.593+(9.247*C7)+(3.098*C8)-(4.33*C6))</f>
        <v>1380.5740000000001</v>
      </c>
    </row>
    <row r="22" spans="2:9">
      <c r="B22" s="2" t="s">
        <v>42</v>
      </c>
      <c r="C22" s="13">
        <f>(0.95*C10+VLOOKUP(C11,$H$5:$I$12,2,FALSE())*G11+VLOOKUP(C12,$H$15:$I$19,2,FALSE())*G12)/24</f>
        <v>1.3333333333333333</v>
      </c>
    </row>
    <row r="23" spans="2:9">
      <c r="B23" s="2" t="s">
        <v>43</v>
      </c>
      <c r="C23" s="12">
        <f>C21*C22</f>
        <v>1840.7653333333333</v>
      </c>
    </row>
    <row r="24" spans="2:9" ht="15.5">
      <c r="B24" s="14" t="s">
        <v>44</v>
      </c>
      <c r="C24" s="15">
        <f>C23+C18</f>
        <v>1980.1939047619046</v>
      </c>
    </row>
    <row r="26" spans="2:9" ht="15" customHeight="1">
      <c r="B26" s="28" t="s">
        <v>45</v>
      </c>
      <c r="C26" s="20"/>
      <c r="D26" s="20"/>
      <c r="E26" s="20"/>
      <c r="F26" s="20"/>
      <c r="G26" s="20"/>
      <c r="H26" s="20"/>
      <c r="I26" s="20"/>
    </row>
    <row r="27" spans="2:9" ht="20" customHeight="1">
      <c r="B27" s="20"/>
      <c r="C27" s="20"/>
      <c r="D27" s="20"/>
      <c r="E27" s="20"/>
      <c r="F27" s="20"/>
      <c r="G27" s="20"/>
      <c r="H27" s="20"/>
      <c r="I27" s="20"/>
    </row>
    <row r="28" spans="2:9" ht="20" customHeight="1">
      <c r="B28" s="20"/>
      <c r="C28" s="20"/>
      <c r="D28" s="20"/>
      <c r="E28" s="20"/>
      <c r="F28" s="20"/>
      <c r="G28" s="20"/>
      <c r="H28" s="20"/>
      <c r="I28" s="20"/>
    </row>
    <row r="29" spans="2:9" ht="35.5" customHeight="1">
      <c r="B29" s="20"/>
      <c r="C29" s="20"/>
      <c r="D29" s="20"/>
      <c r="E29" s="20"/>
      <c r="F29" s="20"/>
      <c r="G29" s="20"/>
      <c r="H29" s="20"/>
      <c r="I29" s="20"/>
    </row>
    <row r="31" spans="2:9">
      <c r="B31" s="16" t="s">
        <v>46</v>
      </c>
      <c r="C31" s="17">
        <v>300</v>
      </c>
    </row>
    <row r="32" spans="2:9">
      <c r="B32" s="2" t="s">
        <v>47</v>
      </c>
      <c r="C32" s="18" t="str">
        <f>IF(OR(C31&gt;500,(C24-C31)&lt;(C21+150)),"⚠ Zu niedrig",IF(C31&lt;300,"○ Normal","✓ Gut"))</f>
        <v>✓ Gut</v>
      </c>
    </row>
    <row r="33" spans="2:9" ht="26" customHeight="1">
      <c r="B33" s="29" t="s">
        <v>48</v>
      </c>
      <c r="C33" s="20"/>
      <c r="D33" s="20"/>
      <c r="E33" s="20"/>
      <c r="F33" s="20"/>
      <c r="G33" s="20"/>
      <c r="H33" s="20"/>
      <c r="I33" s="20"/>
    </row>
    <row r="35" spans="2:9" ht="22" customHeight="1">
      <c r="B35" s="25" t="s">
        <v>49</v>
      </c>
      <c r="C35" s="20"/>
      <c r="D35" s="32">
        <f>C24-C31</f>
        <v>1680.1939047619046</v>
      </c>
      <c r="E35" s="20"/>
      <c r="F35" s="20"/>
    </row>
    <row r="36" spans="2:9" ht="22" customHeight="1">
      <c r="B36" s="20"/>
      <c r="C36" s="20"/>
      <c r="D36" s="20"/>
      <c r="E36" s="20"/>
      <c r="F36" s="20"/>
    </row>
    <row r="39" spans="2:9">
      <c r="B39" s="31" t="s">
        <v>50</v>
      </c>
      <c r="C39" s="20"/>
      <c r="D39" s="20"/>
      <c r="E39" s="20"/>
      <c r="F39" s="20"/>
      <c r="G39" s="20"/>
      <c r="H39" s="20"/>
      <c r="I39" s="20"/>
    </row>
  </sheetData>
  <mergeCells count="16">
    <mergeCell ref="K12:L13"/>
    <mergeCell ref="B39:I39"/>
    <mergeCell ref="D35:F36"/>
    <mergeCell ref="B20:C20"/>
    <mergeCell ref="B35:C36"/>
    <mergeCell ref="C16:F16"/>
    <mergeCell ref="C11:F11"/>
    <mergeCell ref="B15:G15"/>
    <mergeCell ref="B26:I29"/>
    <mergeCell ref="B33:I33"/>
    <mergeCell ref="B1:I1"/>
    <mergeCell ref="B4:C4"/>
    <mergeCell ref="B2:I2"/>
    <mergeCell ref="C12:F12"/>
    <mergeCell ref="B9:G9"/>
    <mergeCell ref="D10:G10"/>
  </mergeCells>
  <conditionalFormatting sqref="C13">
    <cfRule type="cellIs" dxfId="4" priority="1" operator="equal">
      <formula>24</formula>
    </cfRule>
    <cfRule type="cellIs" dxfId="3" priority="2" operator="notEqual">
      <formula>24</formula>
    </cfRule>
  </conditionalFormatting>
  <conditionalFormatting sqref="C32">
    <cfRule type="cellIs" dxfId="2" priority="3" operator="equal">
      <formula>"✓ Gut"</formula>
    </cfRule>
    <cfRule type="cellIs" dxfId="1" priority="4" operator="equal">
      <formula>"○ Normal"</formula>
    </cfRule>
    <cfRule type="cellIs" dxfId="0" priority="5" operator="equal">
      <formula>"⚠ Zu niedrig"</formula>
    </cfRule>
  </conditionalFormatting>
  <dataValidations count="4">
    <dataValidation type="list" sqref="C5" xr:uid="{00000000-0002-0000-0000-000000000000}">
      <formula1>"weiblich,männlich"</formula1>
    </dataValidation>
    <dataValidation type="list" sqref="C11" xr:uid="{00000000-0002-0000-0000-000001000000}">
      <formula1>$H$5:$H$12</formula1>
    </dataValidation>
    <dataValidation type="list" sqref="C12" xr:uid="{00000000-0002-0000-0000-000002000000}">
      <formula1>$H$15:$H$19</formula1>
    </dataValidation>
    <dataValidation type="list" sqref="C16" xr:uid="{00000000-0002-0000-0000-000003000000}">
      <formula1>$K$5:$K$11</formula1>
    </dataValidation>
  </dataValidations>
  <pageMargins left="0.75" right="0.75" top="1" bottom="1" header="0.5" footer="0.5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Kalorienrechner</vt:lpstr>
      <vt:lpstr>Kalorienrechner!Druckbereich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Ann-Christin Lindenau</cp:lastModifiedBy>
  <dcterms:created xsi:type="dcterms:W3CDTF">2026-07-06T08:51:21Z</dcterms:created>
  <dcterms:modified xsi:type="dcterms:W3CDTF">2026-08-12T15:03:24Z</dcterms:modified>
</cp:coreProperties>
</file>